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BFBAF1BC-DC10-4607-A926-BD5F326D8824}"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<sst xmlns="http://schemas.openxmlformats.org/spreadsheetml/2006/main" count="8065" uniqueCount="1828">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</sst>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6" sqref="A6:C6"/>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5"/>
      <c r="L4" s="26"/>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19"/>
      <c r="G7" s="221"/>
      <c r="H7" s="222"/>
      <c r="I7" s="223"/>
      <c r="J7" s="19"/>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x14ac:dyDescent="0.25">
      <c r="A10" s="250" t="s">
        <v>447</v>
      </c>
      <c r="B10" s="251"/>
      <c r="C10" s="194" t="str">
        <f>VLOOKUP(A10,Listado!A6:R456,6,0)</f>
        <v>G. OPERACIÓN E INSPECCIÓN</v>
      </c>
      <c r="D10" s="194"/>
      <c r="E10" s="194"/>
      <c r="F10" s="194"/>
      <c r="G10" s="194" t="str">
        <f>VLOOKUP(A10,Listado!A6:R456,7,0)</f>
        <v>Técnico/a 2</v>
      </c>
      <c r="H10" s="194"/>
      <c r="I10" s="244" t="str">
        <f>VLOOKUP(A10,Listado!A6:R456,2,0)</f>
        <v>Técnico Patología de Edificación</v>
      </c>
      <c r="J10" s="245"/>
      <c r="K10" s="194" t="str">
        <f>VLOOKUP(A10,Listado!A6:R456,11,0)</f>
        <v>Madrid</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49.4" customHeight="1" thickTop="1" thickBot="1" x14ac:dyDescent="0.3">
      <c r="A17" s="234" t="str">
        <f>VLOOKUP(A10,Listado!A6:R456,18,0)</f>
        <v>Mínimo 4 años de experiencia en proyectos de patología de edificación.
Valorable Formación PRL Trabajos en Altura.
Valorable Formación PRL Espacios confinados.
Nivel experto en Menfis.
Nivel Experto en Presto.
Nivel Experto ACAD.</v>
      </c>
      <c r="B17" s="235"/>
      <c r="C17" s="235"/>
      <c r="D17" s="235"/>
      <c r="E17" s="235"/>
      <c r="F17" s="235"/>
      <c r="G17" s="235"/>
      <c r="H17" s="236"/>
      <c r="I17" s="20"/>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7"/>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8">
        <v>15</v>
      </c>
    </row>
    <row r="21" spans="1:12" s="6" customFormat="1" ht="40.049999999999997" customHeight="1" x14ac:dyDescent="0.7">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x14ac:dyDescent="0.7">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x14ac:dyDescent="0.7">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x14ac:dyDescent="0.7">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x14ac:dyDescent="0.7">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x14ac:dyDescent="0.7">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x14ac:dyDescent="0.7">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x14ac:dyDescent="0.7">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x14ac:dyDescent="0.7">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x14ac:dyDescent="0.7">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x14ac:dyDescent="0.7">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x14ac:dyDescent="0.7">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x14ac:dyDescent="0.7">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x14ac:dyDescent="0.7">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x14ac:dyDescent="0.7">
      <c r="A36" s="169" t="s">
        <v>100</v>
      </c>
      <c r="B36" s="170"/>
      <c r="C36" s="170"/>
      <c r="D36" s="170"/>
      <c r="E36" s="170"/>
      <c r="F36" s="170"/>
      <c r="G36" s="170"/>
      <c r="H36" s="170"/>
      <c r="I36" s="170"/>
      <c r="J36" s="170"/>
      <c r="K36" s="171"/>
      <c r="L36" s="32">
        <f>MIN(15,ROUND(SUM(L22:L35),4))</f>
        <v>0</v>
      </c>
    </row>
    <row r="37" spans="1:12" s="2" customFormat="1" ht="51" customHeight="1" x14ac:dyDescent="0.25">
      <c r="A37" s="175" t="s">
        <v>797</v>
      </c>
      <c r="B37" s="176"/>
      <c r="C37" s="176"/>
      <c r="D37" s="176"/>
      <c r="E37" s="176"/>
      <c r="F37" s="176"/>
      <c r="G37" s="176"/>
      <c r="H37" s="176"/>
      <c r="I37" s="176"/>
      <c r="J37" s="176"/>
      <c r="K37" s="177"/>
      <c r="L37" s="33">
        <v>25</v>
      </c>
    </row>
    <row r="38" spans="1:12" s="6" customFormat="1" ht="40.049999999999997" customHeight="1" x14ac:dyDescent="0.7">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x14ac:dyDescent="0.7">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x14ac:dyDescent="0.7">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x14ac:dyDescent="0.7">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x14ac:dyDescent="0.7">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x14ac:dyDescent="0.7">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x14ac:dyDescent="0.7">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x14ac:dyDescent="0.7">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x14ac:dyDescent="0.7">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x14ac:dyDescent="0.7">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x14ac:dyDescent="0.7">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x14ac:dyDescent="0.7">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x14ac:dyDescent="0.7">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x14ac:dyDescent="0.7">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x14ac:dyDescent="0.7">
      <c r="A53" s="178" t="s">
        <v>102</v>
      </c>
      <c r="B53" s="179"/>
      <c r="C53" s="179"/>
      <c r="D53" s="179"/>
      <c r="E53" s="179"/>
      <c r="F53" s="179"/>
      <c r="G53" s="179"/>
      <c r="H53" s="179"/>
      <c r="I53" s="179"/>
      <c r="J53" s="179"/>
      <c r="K53" s="180"/>
      <c r="L53" s="34">
        <f>MIN(25,ROUND(SUM(L39:L52),4))</f>
        <v>0</v>
      </c>
    </row>
    <row r="54" spans="1:12" s="9" customFormat="1" ht="50.25" customHeight="1" x14ac:dyDescent="0.25">
      <c r="A54" s="181" t="s">
        <v>798</v>
      </c>
      <c r="B54" s="182"/>
      <c r="C54" s="182"/>
      <c r="D54" s="182"/>
      <c r="E54" s="182"/>
      <c r="F54" s="182"/>
      <c r="G54" s="182"/>
      <c r="H54" s="182"/>
      <c r="I54" s="182"/>
      <c r="J54" s="182"/>
      <c r="K54" s="183"/>
      <c r="L54" s="35">
        <v>15</v>
      </c>
    </row>
    <row r="55" spans="1:12" s="6" customFormat="1" ht="49.2" customHeight="1" x14ac:dyDescent="0.7">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x14ac:dyDescent="0.7">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x14ac:dyDescent="0.7">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x14ac:dyDescent="0.7">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x14ac:dyDescent="0.7">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x14ac:dyDescent="0.7">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x14ac:dyDescent="0.7">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x14ac:dyDescent="0.7">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x14ac:dyDescent="0.7">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x14ac:dyDescent="0.7">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x14ac:dyDescent="0.7">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x14ac:dyDescent="0.7">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x14ac:dyDescent="0.7">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x14ac:dyDescent="0.7">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x14ac:dyDescent="0.7">
      <c r="A70" s="169" t="s">
        <v>100</v>
      </c>
      <c r="B70" s="170"/>
      <c r="C70" s="170"/>
      <c r="D70" s="170"/>
      <c r="E70" s="170"/>
      <c r="F70" s="170"/>
      <c r="G70" s="170"/>
      <c r="H70" s="170"/>
      <c r="I70" s="170"/>
      <c r="J70" s="170"/>
      <c r="K70" s="171"/>
      <c r="L70" s="32">
        <f>MIN(15,ROUND(SUM(L56:L69),4))</f>
        <v>0</v>
      </c>
    </row>
    <row r="71" spans="1:12" s="2" customFormat="1" ht="52.5" customHeight="1" x14ac:dyDescent="0.25">
      <c r="A71" s="175" t="s">
        <v>799</v>
      </c>
      <c r="B71" s="176"/>
      <c r="C71" s="176"/>
      <c r="D71" s="176"/>
      <c r="E71" s="176"/>
      <c r="F71" s="176"/>
      <c r="G71" s="176"/>
      <c r="H71" s="176"/>
      <c r="I71" s="176"/>
      <c r="J71" s="176"/>
      <c r="K71" s="177"/>
      <c r="L71" s="33">
        <v>10</v>
      </c>
    </row>
    <row r="72" spans="1:12" s="6" customFormat="1" ht="40.049999999999997" customHeight="1" x14ac:dyDescent="0.7">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x14ac:dyDescent="0.7">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x14ac:dyDescent="0.7">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x14ac:dyDescent="0.7">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x14ac:dyDescent="0.7">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x14ac:dyDescent="0.7">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x14ac:dyDescent="0.7">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x14ac:dyDescent="0.7">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x14ac:dyDescent="0.7">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x14ac:dyDescent="0.7">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x14ac:dyDescent="0.7">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x14ac:dyDescent="0.7">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x14ac:dyDescent="0.7">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x14ac:dyDescent="0.7">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x14ac:dyDescent="0.7">
      <c r="A87" s="162" t="s">
        <v>103</v>
      </c>
      <c r="B87" s="163"/>
      <c r="C87" s="163"/>
      <c r="D87" s="163"/>
      <c r="E87" s="163"/>
      <c r="F87" s="163"/>
      <c r="G87" s="163"/>
      <c r="H87" s="163"/>
      <c r="I87" s="163"/>
      <c r="J87" s="163"/>
      <c r="K87" s="163"/>
      <c r="L87" s="36">
        <f>MIN(10,ROUND(SUM(L73:L86),4))</f>
        <v>0</v>
      </c>
    </row>
    <row r="88" spans="1:12" s="8" customFormat="1" ht="44.25" customHeight="1" x14ac:dyDescent="0.7">
      <c r="A88" s="162" t="s">
        <v>289</v>
      </c>
      <c r="B88" s="163"/>
      <c r="C88" s="163"/>
      <c r="D88" s="163"/>
      <c r="E88" s="163"/>
      <c r="F88" s="163"/>
      <c r="G88" s="163"/>
      <c r="H88" s="163"/>
      <c r="I88" s="163"/>
      <c r="J88" s="163"/>
      <c r="K88" s="163"/>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66"/>
      <c r="D90" s="166"/>
      <c r="E90" s="166"/>
      <c r="F90" s="166"/>
      <c r="G90" s="41" t="s">
        <v>278</v>
      </c>
      <c r="H90" s="63"/>
      <c r="I90" s="21"/>
      <c r="J90" s="21"/>
      <c r="K90" s="21"/>
      <c r="L90" s="43"/>
    </row>
    <row r="91" spans="1:12" s="12" customFormat="1" ht="48.6" customHeight="1" x14ac:dyDescent="0.7">
      <c r="A91" s="44"/>
      <c r="B91" s="164"/>
      <c r="C91" s="164"/>
      <c r="D91" s="164"/>
      <c r="E91" s="164"/>
      <c r="F91" s="164"/>
      <c r="G91" s="164"/>
      <c r="H91" s="164"/>
      <c r="I91" s="164"/>
      <c r="J91" s="164"/>
      <c r="K91" s="164"/>
      <c r="L91" s="43"/>
    </row>
    <row r="92" spans="1:12" s="8" customFormat="1" ht="142.19999999999999" customHeight="1" x14ac:dyDescent="0.7">
      <c r="A92" s="39"/>
      <c r="B92" s="165" t="s">
        <v>785</v>
      </c>
      <c r="C92" s="165"/>
      <c r="D92" s="165"/>
      <c r="E92" s="165"/>
      <c r="F92" s="165"/>
      <c r="G92" s="165"/>
      <c r="H92" s="165"/>
      <c r="I92" s="165"/>
      <c r="J92" s="165"/>
      <c r="K92" s="165"/>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67"/>
      <c r="E94" s="167"/>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68" t="s">
        <v>284</v>
      </c>
      <c r="G96" s="168"/>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61"/>
      <c r="F99" s="161"/>
      <c r="G99" s="161"/>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wOTeeWwqiy/cUHrG6d7AwZuCOlwAR55KiR7s11IhuIK1Zdo2Sdx9601Xf3YP7YDkw6/TvvzM5M/UbZUjjc8+jA==" saltValue="5OXhzjReetHlQvlvIMzBv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2022-10-11T13:53:16Z</dcterms:modified>
</cp:coreProperties>
</file>